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DOD Mar-2015" sheetId="1" r:id="rId1"/>
    <sheet name="Sheet2" sheetId="2" r:id="rId2"/>
  </sheets>
  <calcPr calcId="125725" iterate="1"/>
</workbook>
</file>

<file path=xl/calcChain.xml><?xml version="1.0" encoding="utf-8"?>
<calcChain xmlns="http://schemas.openxmlformats.org/spreadsheetml/2006/main">
  <c r="D12" i="1"/>
  <c r="C12"/>
  <c r="D41"/>
  <c r="C41"/>
  <c r="F42" l="1"/>
  <c r="F41"/>
  <c r="E40"/>
  <c r="D40"/>
  <c r="F37"/>
  <c r="F35"/>
  <c r="F34"/>
  <c r="F33"/>
  <c r="F32"/>
  <c r="C30"/>
  <c r="C28" s="1"/>
  <c r="E30"/>
  <c r="E28" s="1"/>
  <c r="D30"/>
  <c r="D28" s="1"/>
  <c r="F25"/>
  <c r="F24"/>
  <c r="C16"/>
  <c r="F22"/>
  <c r="F21"/>
  <c r="F20"/>
  <c r="F19"/>
  <c r="F18"/>
  <c r="F17"/>
  <c r="E16"/>
  <c r="E14" s="1"/>
  <c r="E9" s="1"/>
  <c r="D16"/>
  <c r="D14" s="1"/>
  <c r="D9" s="1"/>
  <c r="F12"/>
  <c r="F40" l="1"/>
  <c r="F28"/>
  <c r="F23"/>
  <c r="F30"/>
  <c r="C40"/>
  <c r="C14" s="1"/>
  <c r="C9" l="1"/>
  <c r="F9" s="1"/>
  <c r="F14"/>
  <c r="F16"/>
  <c r="G33" l="1"/>
  <c r="G19"/>
  <c r="G12"/>
  <c r="G20"/>
  <c r="G25"/>
  <c r="G21"/>
  <c r="G17"/>
  <c r="G22"/>
  <c r="G24"/>
  <c r="G18"/>
  <c r="G42"/>
  <c r="G37"/>
  <c r="G32"/>
  <c r="G34"/>
  <c r="G41"/>
  <c r="G40" s="1"/>
  <c r="G35"/>
  <c r="G14"/>
  <c r="G23"/>
  <c r="G9" l="1"/>
  <c r="G30"/>
  <c r="G28" s="1"/>
  <c r="G16"/>
</calcChain>
</file>

<file path=xl/sharedStrings.xml><?xml version="1.0" encoding="utf-8"?>
<sst xmlns="http://schemas.openxmlformats.org/spreadsheetml/2006/main" count="43" uniqueCount="43">
  <si>
    <t xml:space="preserve">      </t>
  </si>
  <si>
    <t>IN MILLIONS OF U.S. DOLLARS</t>
  </si>
  <si>
    <t>D.O.D.  1/</t>
  </si>
  <si>
    <t>Arrears</t>
  </si>
  <si>
    <t>Total</t>
  </si>
  <si>
    <t>% of Total</t>
  </si>
  <si>
    <t xml:space="preserve">Principal </t>
  </si>
  <si>
    <t>Interest</t>
  </si>
  <si>
    <t>incl. Int</t>
  </si>
  <si>
    <t>debt</t>
  </si>
  <si>
    <t>Total External Debt</t>
  </si>
  <si>
    <t>Total Commercial Obligation</t>
  </si>
  <si>
    <t xml:space="preserve">     &amp; Short-Term Debt  </t>
  </si>
  <si>
    <t>Total Long-Term Debt, of which :</t>
  </si>
  <si>
    <t>Multilateral</t>
  </si>
  <si>
    <t xml:space="preserve">      World Bank Group</t>
  </si>
  <si>
    <t xml:space="preserve">       IMF</t>
  </si>
  <si>
    <t xml:space="preserve">       ADB/F</t>
  </si>
  <si>
    <t xml:space="preserve">       EEC</t>
  </si>
  <si>
    <t xml:space="preserve">       IFAD</t>
  </si>
  <si>
    <t xml:space="preserve">       BADEA</t>
  </si>
  <si>
    <t xml:space="preserve">       IDB</t>
  </si>
  <si>
    <t xml:space="preserve">       OFID/OPEC</t>
  </si>
  <si>
    <t xml:space="preserve">      ECOWAS (EBID)</t>
  </si>
  <si>
    <t>Official Bilateral</t>
  </si>
  <si>
    <t xml:space="preserve">        Paris Club </t>
  </si>
  <si>
    <t xml:space="preserve">      Other Bilateral</t>
  </si>
  <si>
    <t xml:space="preserve">             Of which:</t>
  </si>
  <si>
    <t xml:space="preserve">                  Gov't of China</t>
  </si>
  <si>
    <t xml:space="preserve">                  Exim Bank - China</t>
  </si>
  <si>
    <t xml:space="preserve">                  Kuwait Fund</t>
  </si>
  <si>
    <t xml:space="preserve">                  Saudi Fund</t>
  </si>
  <si>
    <t xml:space="preserve">              Exim Bank - Korea</t>
  </si>
  <si>
    <t xml:space="preserve">              Exim Bank - India</t>
  </si>
  <si>
    <t xml:space="preserve">Other Creditors/Military Debt </t>
  </si>
  <si>
    <t xml:space="preserve">      Executive Outcome  </t>
  </si>
  <si>
    <t xml:space="preserve">      Chatelet Investment Ltd</t>
  </si>
  <si>
    <r>
      <t>Note:</t>
    </r>
    <r>
      <rPr>
        <sz val="11"/>
        <rFont val="Calibri"/>
        <family val="2"/>
        <scheme val="minor"/>
      </rPr>
      <t xml:space="preserve"> </t>
    </r>
  </si>
  <si>
    <t>1/  Disbursed Outstanding Debt, including Principal Arrears</t>
  </si>
  <si>
    <t xml:space="preserve"> External Debt Section</t>
  </si>
  <si>
    <t>Abu Dhabi</t>
  </si>
  <si>
    <r>
      <rPr>
        <b/>
        <sz val="10"/>
        <rFont val="Arial"/>
        <family val="2"/>
      </rPr>
      <t>Date</t>
    </r>
    <r>
      <rPr>
        <sz val="10"/>
        <rFont val="Arial"/>
        <family val="2"/>
      </rPr>
      <t xml:space="preserve"> : 24 July 2015</t>
    </r>
  </si>
  <si>
    <t>ESTIMATE OF EXTERNAL PUBLIC DEBT AS AT MARCH 2015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</si>
</sst>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0;[Red]0.00"/>
    <numFmt numFmtId="166" formatCode="mmmm\ d\,\ yyyy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ntique Olive"/>
      <family val="2"/>
    </font>
    <font>
      <sz val="18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bgColor auto="1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6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1" borderId="6" xfId="0" applyFill="1" applyBorder="1"/>
    <xf numFmtId="0" fontId="0" fillId="1" borderId="7" xfId="0" applyFill="1" applyBorder="1"/>
    <xf numFmtId="0" fontId="0" fillId="1" borderId="8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/>
    <xf numFmtId="0" fontId="4" fillId="0" borderId="0" xfId="0" applyFont="1" applyBorder="1"/>
    <xf numFmtId="165" fontId="0" fillId="0" borderId="0" xfId="0" applyNumberFormat="1" applyBorder="1"/>
    <xf numFmtId="0" fontId="0" fillId="0" borderId="6" xfId="0" applyBorder="1"/>
    <xf numFmtId="165" fontId="0" fillId="0" borderId="7" xfId="0" applyNumberFormat="1" applyBorder="1"/>
    <xf numFmtId="164" fontId="0" fillId="0" borderId="7" xfId="1" applyFont="1" applyBorder="1"/>
    <xf numFmtId="0" fontId="7" fillId="0" borderId="1" xfId="0" applyFont="1" applyBorder="1"/>
    <xf numFmtId="165" fontId="0" fillId="0" borderId="2" xfId="0" applyNumberFormat="1" applyBorder="1"/>
    <xf numFmtId="0" fontId="2" fillId="0" borderId="0" xfId="0" applyFont="1" applyBorder="1"/>
    <xf numFmtId="165" fontId="0" fillId="0" borderId="3" xfId="0" applyNumberFormat="1" applyBorder="1"/>
    <xf numFmtId="0" fontId="9" fillId="0" borderId="4" xfId="0" applyFont="1" applyBorder="1"/>
    <xf numFmtId="0" fontId="7" fillId="0" borderId="0" xfId="0" applyFont="1" applyBorder="1"/>
    <xf numFmtId="0" fontId="10" fillId="0" borderId="4" xfId="0" applyFont="1" applyBorder="1"/>
    <xf numFmtId="166" fontId="4" fillId="0" borderId="0" xfId="0" applyNumberFormat="1" applyFont="1" applyBorder="1"/>
    <xf numFmtId="166" fontId="6" fillId="0" borderId="0" xfId="0" applyNumberFormat="1" applyFont="1" applyBorder="1"/>
    <xf numFmtId="14" fontId="5" fillId="0" borderId="6" xfId="0" applyNumberFormat="1" applyFont="1" applyBorder="1" applyAlignment="1">
      <alignment horizontal="left"/>
    </xf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164" fontId="12" fillId="0" borderId="0" xfId="1" applyFont="1" applyBorder="1"/>
    <xf numFmtId="0" fontId="12" fillId="0" borderId="4" xfId="0" applyFont="1" applyBorder="1"/>
    <xf numFmtId="165" fontId="12" fillId="0" borderId="0" xfId="0" applyNumberFormat="1" applyFont="1" applyBorder="1"/>
    <xf numFmtId="0" fontId="4" fillId="0" borderId="5" xfId="0" applyFont="1" applyBorder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13" fillId="0" borderId="4" xfId="0" applyFont="1" applyBorder="1"/>
    <xf numFmtId="0" fontId="13" fillId="0" borderId="0" xfId="0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13" fillId="0" borderId="9" xfId="0" applyFont="1" applyBorder="1"/>
    <xf numFmtId="0" fontId="13" fillId="0" borderId="10" xfId="0" applyFont="1" applyBorder="1"/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left" indent="2"/>
    </xf>
    <xf numFmtId="0" fontId="0" fillId="0" borderId="4" xfId="0" applyFont="1" applyBorder="1" applyAlignment="1">
      <alignment horizontal="left"/>
    </xf>
    <xf numFmtId="165" fontId="8" fillId="0" borderId="0" xfId="1" applyNumberFormat="1" applyFont="1" applyBorder="1"/>
    <xf numFmtId="165" fontId="8" fillId="0" borderId="5" xfId="1" applyNumberFormat="1" applyFont="1" applyBorder="1" applyAlignment="1">
      <alignment horizontal="center"/>
    </xf>
    <xf numFmtId="165" fontId="8" fillId="0" borderId="0" xfId="1" applyNumberFormat="1" applyFont="1" applyFill="1" applyBorder="1"/>
    <xf numFmtId="164" fontId="8" fillId="0" borderId="0" xfId="1" applyFont="1" applyBorder="1"/>
    <xf numFmtId="0" fontId="7" fillId="0" borderId="4" xfId="0" applyFont="1" applyBorder="1"/>
    <xf numFmtId="165" fontId="7" fillId="0" borderId="0" xfId="1" applyNumberFormat="1" applyFont="1" applyBorder="1"/>
    <xf numFmtId="164" fontId="7" fillId="0" borderId="0" xfId="1" applyFont="1" applyBorder="1"/>
    <xf numFmtId="165" fontId="7" fillId="0" borderId="5" xfId="1" applyNumberFormat="1" applyFont="1" applyBorder="1" applyAlignment="1">
      <alignment horizontal="center"/>
    </xf>
    <xf numFmtId="165" fontId="0" fillId="0" borderId="0" xfId="1" applyNumberFormat="1" applyFont="1" applyBorder="1"/>
    <xf numFmtId="164" fontId="8" fillId="0" borderId="5" xfId="1" applyFont="1" applyBorder="1" applyAlignment="1">
      <alignment horizontal="center"/>
    </xf>
    <xf numFmtId="0" fontId="16" fillId="0" borderId="4" xfId="0" applyFont="1" applyBorder="1"/>
    <xf numFmtId="0" fontId="8" fillId="0" borderId="4" xfId="0" applyFont="1" applyBorder="1" applyAlignment="1"/>
    <xf numFmtId="0" fontId="14" fillId="1" borderId="4" xfId="0" applyFont="1" applyFill="1" applyBorder="1" applyAlignment="1">
      <alignment horizontal="center"/>
    </xf>
    <xf numFmtId="0" fontId="15" fillId="1" borderId="0" xfId="0" applyFont="1" applyFill="1" applyBorder="1" applyAlignment="1">
      <alignment horizontal="center"/>
    </xf>
    <xf numFmtId="0" fontId="15" fillId="1" borderId="5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22" workbookViewId="0">
      <selection activeCell="C26" sqref="C26"/>
    </sheetView>
  </sheetViews>
  <sheetFormatPr defaultRowHeight="15"/>
  <cols>
    <col min="1" max="1" width="4.85546875" customWidth="1"/>
    <col min="2" max="2" width="42.85546875" customWidth="1"/>
    <col min="3" max="3" width="24.5703125" customWidth="1"/>
    <col min="4" max="5" width="24.7109375" customWidth="1"/>
    <col min="6" max="6" width="24.85546875" customWidth="1"/>
    <col min="7" max="7" width="21" customWidth="1"/>
  </cols>
  <sheetData>
    <row r="1" spans="1:7">
      <c r="A1" t="s">
        <v>0</v>
      </c>
      <c r="B1" s="1"/>
      <c r="C1" s="2"/>
      <c r="D1" s="2"/>
      <c r="E1" s="2"/>
      <c r="F1" s="2"/>
      <c r="G1" s="3"/>
    </row>
    <row r="2" spans="1:7" ht="23.25">
      <c r="B2" s="63" t="s">
        <v>42</v>
      </c>
      <c r="C2" s="64"/>
      <c r="D2" s="64"/>
      <c r="E2" s="64"/>
      <c r="F2" s="64"/>
      <c r="G2" s="65"/>
    </row>
    <row r="3" spans="1:7" ht="23.25">
      <c r="B3" s="63" t="s">
        <v>1</v>
      </c>
      <c r="C3" s="64"/>
      <c r="D3" s="64"/>
      <c r="E3" s="64"/>
      <c r="F3" s="64"/>
      <c r="G3" s="65"/>
    </row>
    <row r="4" spans="1:7" ht="15.75" thickBot="1">
      <c r="B4" s="4"/>
      <c r="C4" s="5"/>
      <c r="D4" s="5"/>
      <c r="E4" s="5"/>
      <c r="F4" s="5"/>
      <c r="G4" s="6"/>
    </row>
    <row r="5" spans="1:7" s="36" customFormat="1" ht="18.75">
      <c r="B5" s="37"/>
      <c r="C5" s="38"/>
      <c r="D5" s="38"/>
      <c r="E5" s="38"/>
      <c r="F5" s="38"/>
      <c r="G5" s="39"/>
    </row>
    <row r="6" spans="1:7" s="36" customFormat="1" ht="18.75">
      <c r="B6" s="40"/>
      <c r="C6" s="41" t="s">
        <v>2</v>
      </c>
      <c r="D6" s="66" t="s">
        <v>3</v>
      </c>
      <c r="E6" s="67"/>
      <c r="F6" s="41" t="s">
        <v>4</v>
      </c>
      <c r="G6" s="42" t="s">
        <v>5</v>
      </c>
    </row>
    <row r="7" spans="1:7" s="36" customFormat="1" ht="18.75">
      <c r="B7" s="43"/>
      <c r="C7" s="44"/>
      <c r="D7" s="45" t="s">
        <v>6</v>
      </c>
      <c r="E7" s="45" t="s">
        <v>7</v>
      </c>
      <c r="F7" s="45" t="s">
        <v>8</v>
      </c>
      <c r="G7" s="46" t="s">
        <v>9</v>
      </c>
    </row>
    <row r="8" spans="1:7">
      <c r="B8" s="10"/>
      <c r="C8" s="11"/>
      <c r="D8" s="11"/>
      <c r="E8" s="11"/>
      <c r="F8" s="11"/>
      <c r="G8" s="32"/>
    </row>
    <row r="9" spans="1:7">
      <c r="B9" s="30" t="s">
        <v>10</v>
      </c>
      <c r="C9" s="29">
        <f>SUM(C12+C14)</f>
        <v>1266.8800000000001</v>
      </c>
      <c r="D9" s="31">
        <f>SUM(D12+D14)</f>
        <v>219.11</v>
      </c>
      <c r="E9" s="29">
        <f>SUM(E12+E14)</f>
        <v>0</v>
      </c>
      <c r="F9" s="29">
        <f>C9+E9</f>
        <v>1266.8800000000001</v>
      </c>
      <c r="G9" s="33">
        <f>G12+G14</f>
        <v>99.999999999999986</v>
      </c>
    </row>
    <row r="10" spans="1:7">
      <c r="B10" s="7"/>
      <c r="C10" s="12"/>
      <c r="D10" s="12"/>
      <c r="E10" s="12"/>
      <c r="F10" s="12"/>
      <c r="G10" s="34"/>
    </row>
    <row r="11" spans="1:7" s="47" customFormat="1">
      <c r="B11" s="48" t="s">
        <v>11</v>
      </c>
      <c r="C11" s="51"/>
      <c r="D11" s="51"/>
      <c r="E11" s="51"/>
      <c r="F11" s="51"/>
      <c r="G11" s="52"/>
    </row>
    <row r="12" spans="1:7" s="47" customFormat="1">
      <c r="B12" s="48" t="s">
        <v>12</v>
      </c>
      <c r="C12" s="53">
        <f>195.44-2</f>
        <v>193.44</v>
      </c>
      <c r="D12" s="51">
        <f>C12</f>
        <v>193.44</v>
      </c>
      <c r="E12" s="54">
        <v>0</v>
      </c>
      <c r="F12" s="51">
        <f>C12+E12</f>
        <v>193.44</v>
      </c>
      <c r="G12" s="52">
        <f>F12/F9*100</f>
        <v>15.269007325082089</v>
      </c>
    </row>
    <row r="13" spans="1:7" s="47" customFormat="1">
      <c r="B13" s="48"/>
      <c r="C13" s="51"/>
      <c r="D13" s="51"/>
      <c r="E13" s="54"/>
      <c r="F13" s="51"/>
      <c r="G13" s="52"/>
    </row>
    <row r="14" spans="1:7" s="47" customFormat="1">
      <c r="B14" s="48" t="s">
        <v>13</v>
      </c>
      <c r="C14" s="54">
        <f>C16+C28+C40</f>
        <v>1073.44</v>
      </c>
      <c r="D14" s="51">
        <f>D16+D28+D40</f>
        <v>25.67</v>
      </c>
      <c r="E14" s="54">
        <f>E16+E28+E40</f>
        <v>0</v>
      </c>
      <c r="F14" s="54">
        <f>C14+E14</f>
        <v>1073.44</v>
      </c>
      <c r="G14" s="52">
        <f>F14/F9*100</f>
        <v>84.7309926749179</v>
      </c>
    </row>
    <row r="15" spans="1:7" s="47" customFormat="1">
      <c r="B15" s="48"/>
      <c r="C15" s="51"/>
      <c r="D15" s="51"/>
      <c r="E15" s="54"/>
      <c r="F15" s="51"/>
      <c r="G15" s="52"/>
    </row>
    <row r="16" spans="1:7" s="47" customFormat="1">
      <c r="B16" s="55" t="s">
        <v>14</v>
      </c>
      <c r="C16" s="56">
        <f>SUM(C17:C25)</f>
        <v>883.64</v>
      </c>
      <c r="D16" s="57">
        <f>SUM(D17:D25)</f>
        <v>0</v>
      </c>
      <c r="E16" s="57">
        <f>SUM(E17:E25)</f>
        <v>0</v>
      </c>
      <c r="F16" s="56">
        <f>SUM(F17:F25)</f>
        <v>883.64</v>
      </c>
      <c r="G16" s="58">
        <f>SUM(G17:G25)</f>
        <v>69.749305380146495</v>
      </c>
    </row>
    <row r="17" spans="2:7" s="47" customFormat="1">
      <c r="B17" s="48" t="s">
        <v>15</v>
      </c>
      <c r="C17" s="59">
        <v>234.86</v>
      </c>
      <c r="D17" s="54">
        <v>0</v>
      </c>
      <c r="E17" s="54">
        <v>0</v>
      </c>
      <c r="F17" s="51">
        <f t="shared" ref="F17:F25" si="0">C17+E17</f>
        <v>234.86</v>
      </c>
      <c r="G17" s="52">
        <f>F17/F9*100</f>
        <v>18.538456680980044</v>
      </c>
    </row>
    <row r="18" spans="2:7" s="47" customFormat="1">
      <c r="B18" s="48" t="s">
        <v>16</v>
      </c>
      <c r="C18" s="59">
        <v>206.57</v>
      </c>
      <c r="D18" s="54">
        <v>0</v>
      </c>
      <c r="E18" s="54">
        <v>0</v>
      </c>
      <c r="F18" s="51">
        <f t="shared" si="0"/>
        <v>206.57</v>
      </c>
      <c r="G18" s="52">
        <f>F18/F9*100</f>
        <v>16.305411720131342</v>
      </c>
    </row>
    <row r="19" spans="2:7" s="47" customFormat="1">
      <c r="B19" s="48" t="s">
        <v>17</v>
      </c>
      <c r="C19" s="51">
        <v>118.07</v>
      </c>
      <c r="D19" s="54">
        <v>0</v>
      </c>
      <c r="E19" s="54">
        <v>0</v>
      </c>
      <c r="F19" s="51">
        <f t="shared" si="0"/>
        <v>118.07</v>
      </c>
      <c r="G19" s="52">
        <f>F19/F9*100</f>
        <v>9.3197461480171739</v>
      </c>
    </row>
    <row r="20" spans="2:7" s="47" customFormat="1">
      <c r="B20" s="48" t="s">
        <v>18</v>
      </c>
      <c r="C20" s="51">
        <v>8.07</v>
      </c>
      <c r="D20" s="54">
        <v>0</v>
      </c>
      <c r="E20" s="54">
        <v>0</v>
      </c>
      <c r="F20" s="51">
        <f t="shared" si="0"/>
        <v>8.07</v>
      </c>
      <c r="G20" s="52">
        <f>F20/F9*100</f>
        <v>0.63699797928769886</v>
      </c>
    </row>
    <row r="21" spans="2:7" s="47" customFormat="1">
      <c r="B21" s="48" t="s">
        <v>19</v>
      </c>
      <c r="C21" s="51">
        <v>37.520000000000003</v>
      </c>
      <c r="D21" s="54">
        <v>0</v>
      </c>
      <c r="E21" s="54">
        <v>0</v>
      </c>
      <c r="F21" s="51">
        <f t="shared" si="0"/>
        <v>37.520000000000003</v>
      </c>
      <c r="G21" s="52">
        <f>F21/F9*100</f>
        <v>2.9616064662793633</v>
      </c>
    </row>
    <row r="22" spans="2:7" s="47" customFormat="1">
      <c r="B22" s="48" t="s">
        <v>20</v>
      </c>
      <c r="C22" s="51">
        <v>56.05</v>
      </c>
      <c r="D22" s="54">
        <v>0</v>
      </c>
      <c r="E22" s="54">
        <v>0</v>
      </c>
      <c r="F22" s="51">
        <f t="shared" si="0"/>
        <v>56.05</v>
      </c>
      <c r="G22" s="52">
        <f>F22/F9*100</f>
        <v>4.4242548623389739</v>
      </c>
    </row>
    <row r="23" spans="2:7" s="47" customFormat="1">
      <c r="B23" s="48" t="s">
        <v>21</v>
      </c>
      <c r="C23" s="51">
        <v>112.14</v>
      </c>
      <c r="D23" s="54">
        <v>0</v>
      </c>
      <c r="E23" s="54">
        <v>0</v>
      </c>
      <c r="F23" s="51">
        <f t="shared" si="0"/>
        <v>112.14</v>
      </c>
      <c r="G23" s="52">
        <f>F23/F9*100</f>
        <v>8.8516670876483943</v>
      </c>
    </row>
    <row r="24" spans="2:7" s="47" customFormat="1">
      <c r="B24" s="48" t="s">
        <v>22</v>
      </c>
      <c r="C24" s="51">
        <v>61.62</v>
      </c>
      <c r="D24" s="54">
        <v>0</v>
      </c>
      <c r="E24" s="54">
        <v>0</v>
      </c>
      <c r="F24" s="51">
        <f t="shared" si="0"/>
        <v>61.62</v>
      </c>
      <c r="G24" s="52">
        <f>F24/F9*100</f>
        <v>4.8639176559737303</v>
      </c>
    </row>
    <row r="25" spans="2:7" s="47" customFormat="1">
      <c r="B25" s="48" t="s">
        <v>23</v>
      </c>
      <c r="C25" s="51">
        <v>48.74</v>
      </c>
      <c r="D25" s="54">
        <v>0</v>
      </c>
      <c r="E25" s="54">
        <v>0</v>
      </c>
      <c r="F25" s="51">
        <f t="shared" si="0"/>
        <v>48.74</v>
      </c>
      <c r="G25" s="52">
        <f>F25/F9*100</f>
        <v>3.8472467794897698</v>
      </c>
    </row>
    <row r="26" spans="2:7" s="47" customFormat="1">
      <c r="B26" s="49" t="s">
        <v>40</v>
      </c>
      <c r="C26" s="51">
        <v>17.41</v>
      </c>
      <c r="D26" s="54"/>
      <c r="E26" s="54"/>
      <c r="F26" s="51"/>
      <c r="G26" s="52"/>
    </row>
    <row r="27" spans="2:7" s="47" customFormat="1">
      <c r="B27" s="48"/>
      <c r="C27" s="51"/>
      <c r="D27" s="51"/>
      <c r="E27" s="54"/>
      <c r="F27" s="51"/>
      <c r="G27" s="52"/>
    </row>
    <row r="28" spans="2:7" s="47" customFormat="1">
      <c r="B28" s="55" t="s">
        <v>24</v>
      </c>
      <c r="C28" s="56">
        <f>C29+C30</f>
        <v>172.54999999999998</v>
      </c>
      <c r="D28" s="56">
        <f>D29+D30</f>
        <v>8.42</v>
      </c>
      <c r="E28" s="57">
        <f>E29+E30</f>
        <v>0</v>
      </c>
      <c r="F28" s="56">
        <f>C28+E28</f>
        <v>172.54999999999998</v>
      </c>
      <c r="G28" s="58">
        <f>SUM(G29+G30)</f>
        <v>12.888355645364989</v>
      </c>
    </row>
    <row r="29" spans="2:7" s="47" customFormat="1">
      <c r="B29" s="48" t="s">
        <v>25</v>
      </c>
      <c r="C29" s="54">
        <v>0</v>
      </c>
      <c r="D29" s="54">
        <v>0</v>
      </c>
      <c r="E29" s="54">
        <v>0</v>
      </c>
      <c r="F29" s="54">
        <v>0</v>
      </c>
      <c r="G29" s="60">
        <v>0</v>
      </c>
    </row>
    <row r="30" spans="2:7" s="47" customFormat="1">
      <c r="B30" s="48" t="s">
        <v>26</v>
      </c>
      <c r="C30" s="51">
        <f>SUM(C32:C37)</f>
        <v>172.54999999999998</v>
      </c>
      <c r="D30" s="51">
        <f>SUM(D32:D37)</f>
        <v>8.42</v>
      </c>
      <c r="E30" s="54">
        <f>SUM(E32:E37)</f>
        <v>0</v>
      </c>
      <c r="F30" s="51">
        <f>SUM(F32:F37)</f>
        <v>163.27999999999997</v>
      </c>
      <c r="G30" s="52">
        <f>SUM(G32:G37)</f>
        <v>12.888355645364989</v>
      </c>
    </row>
    <row r="31" spans="2:7" s="47" customFormat="1">
      <c r="B31" s="61" t="s">
        <v>27</v>
      </c>
      <c r="C31" s="51"/>
      <c r="D31" s="51"/>
      <c r="E31" s="54"/>
      <c r="F31" s="51"/>
      <c r="G31" s="52"/>
    </row>
    <row r="32" spans="2:7" s="47" customFormat="1">
      <c r="B32" s="48" t="s">
        <v>28</v>
      </c>
      <c r="C32" s="51">
        <v>14.55</v>
      </c>
      <c r="D32" s="51">
        <v>8.42</v>
      </c>
      <c r="E32" s="54">
        <v>0</v>
      </c>
      <c r="F32" s="51">
        <f>C32+E32</f>
        <v>14.55</v>
      </c>
      <c r="G32" s="52">
        <f>F32/F9*100</f>
        <v>1.1484907805001263</v>
      </c>
    </row>
    <row r="33" spans="2:7" s="47" customFormat="1">
      <c r="B33" s="50" t="s">
        <v>29</v>
      </c>
      <c r="C33" s="51">
        <v>43.16</v>
      </c>
      <c r="D33" s="54">
        <v>0</v>
      </c>
      <c r="E33" s="54">
        <v>0</v>
      </c>
      <c r="F33" s="51">
        <f>C33+E33</f>
        <v>43.16</v>
      </c>
      <c r="G33" s="52">
        <f>F33/F9*100</f>
        <v>3.4067946451124014</v>
      </c>
    </row>
    <row r="34" spans="2:7" s="47" customFormat="1">
      <c r="B34" s="48" t="s">
        <v>30</v>
      </c>
      <c r="C34" s="51">
        <v>43.87</v>
      </c>
      <c r="D34" s="54">
        <v>0</v>
      </c>
      <c r="E34" s="54">
        <v>0</v>
      </c>
      <c r="F34" s="51">
        <f>C34+E34</f>
        <v>43.87</v>
      </c>
      <c r="G34" s="52">
        <f>F34/F9*100</f>
        <v>3.4628378378378373</v>
      </c>
    </row>
    <row r="35" spans="2:7" s="47" customFormat="1">
      <c r="B35" s="48" t="s">
        <v>31</v>
      </c>
      <c r="C35" s="51">
        <v>18.88</v>
      </c>
      <c r="D35" s="54">
        <v>0</v>
      </c>
      <c r="E35" s="54">
        <v>0</v>
      </c>
      <c r="F35" s="51">
        <f>C35+E35</f>
        <v>18.88</v>
      </c>
      <c r="G35" s="52">
        <f>F35/F9*100</f>
        <v>1.4902753220510228</v>
      </c>
    </row>
    <row r="36" spans="2:7" s="47" customFormat="1">
      <c r="B36" s="62" t="s">
        <v>32</v>
      </c>
      <c r="C36" s="51">
        <v>9.27</v>
      </c>
      <c r="D36" s="54"/>
      <c r="E36" s="54"/>
      <c r="F36" s="51"/>
      <c r="G36" s="52"/>
    </row>
    <row r="37" spans="2:7" s="47" customFormat="1">
      <c r="B37" s="62" t="s">
        <v>33</v>
      </c>
      <c r="C37" s="51">
        <v>42.82</v>
      </c>
      <c r="D37" s="54">
        <v>0</v>
      </c>
      <c r="E37" s="54">
        <v>0</v>
      </c>
      <c r="F37" s="51">
        <f>C37+E37</f>
        <v>42.82</v>
      </c>
      <c r="G37" s="52">
        <f>F37/F9*100</f>
        <v>3.3799570598636017</v>
      </c>
    </row>
    <row r="38" spans="2:7" s="47" customFormat="1">
      <c r="B38" s="50"/>
      <c r="C38" s="51"/>
      <c r="D38" s="51"/>
      <c r="E38" s="54"/>
      <c r="F38" s="51"/>
      <c r="G38" s="52"/>
    </row>
    <row r="39" spans="2:7" s="47" customFormat="1">
      <c r="B39" s="48"/>
      <c r="C39" s="51"/>
      <c r="D39" s="54"/>
      <c r="E39" s="54"/>
      <c r="F39" s="51"/>
      <c r="G39" s="52"/>
    </row>
    <row r="40" spans="2:7" s="47" customFormat="1">
      <c r="B40" s="55" t="s">
        <v>34</v>
      </c>
      <c r="C40" s="56">
        <f>SUM(C41:C42)</f>
        <v>17.25</v>
      </c>
      <c r="D40" s="56">
        <f>SUM(D41:D42)</f>
        <v>17.25</v>
      </c>
      <c r="E40" s="57">
        <f>SUM(E41:E42)</f>
        <v>0</v>
      </c>
      <c r="F40" s="56">
        <f>SUM(F41:F42)</f>
        <v>17.25</v>
      </c>
      <c r="G40" s="58">
        <f>SUM(G41:G42)</f>
        <v>1.3616127810053045</v>
      </c>
    </row>
    <row r="41" spans="2:7" s="47" customFormat="1">
      <c r="B41" s="48" t="s">
        <v>35</v>
      </c>
      <c r="C41" s="51">
        <f>(17.35-0.5)</f>
        <v>16.850000000000001</v>
      </c>
      <c r="D41" s="51">
        <f>C41</f>
        <v>16.850000000000001</v>
      </c>
      <c r="E41" s="54">
        <v>0</v>
      </c>
      <c r="F41" s="51">
        <f>C41+E41</f>
        <v>16.850000000000001</v>
      </c>
      <c r="G41" s="52">
        <f>F41/F9*100</f>
        <v>1.3300391513008336</v>
      </c>
    </row>
    <row r="42" spans="2:7" s="47" customFormat="1">
      <c r="B42" s="48" t="s">
        <v>36</v>
      </c>
      <c r="C42" s="51">
        <v>0.4</v>
      </c>
      <c r="D42" s="51">
        <v>0.4</v>
      </c>
      <c r="E42" s="54">
        <v>0</v>
      </c>
      <c r="F42" s="51">
        <f>C42+E42</f>
        <v>0.4</v>
      </c>
      <c r="G42" s="52">
        <f>F42/F9*100</f>
        <v>3.1573629704470828E-2</v>
      </c>
    </row>
    <row r="43" spans="2:7" ht="15.75" thickBot="1">
      <c r="B43" s="13"/>
      <c r="C43" s="14"/>
      <c r="D43" s="14"/>
      <c r="E43" s="15"/>
      <c r="F43" s="14"/>
      <c r="G43" s="35"/>
    </row>
    <row r="44" spans="2:7">
      <c r="B44" s="16" t="s">
        <v>37</v>
      </c>
      <c r="C44" s="8"/>
      <c r="D44" s="17"/>
      <c r="E44" s="18"/>
      <c r="F44" s="17"/>
      <c r="G44" s="19"/>
    </row>
    <row r="45" spans="2:7">
      <c r="B45" s="20" t="s">
        <v>38</v>
      </c>
      <c r="C45" s="8"/>
      <c r="D45" s="8"/>
      <c r="E45" s="21"/>
      <c r="F45" s="8"/>
      <c r="G45" s="9"/>
    </row>
    <row r="46" spans="2:7">
      <c r="B46" s="22" t="s">
        <v>39</v>
      </c>
      <c r="C46" s="8"/>
      <c r="D46" s="23"/>
      <c r="E46" s="24"/>
      <c r="F46" s="8"/>
      <c r="G46" s="9"/>
    </row>
    <row r="47" spans="2:7" ht="15.75" thickBot="1">
      <c r="B47" s="25" t="s">
        <v>41</v>
      </c>
      <c r="C47" s="26"/>
      <c r="D47" s="26"/>
      <c r="E47" s="26"/>
      <c r="F47" s="27"/>
      <c r="G47" s="28"/>
    </row>
  </sheetData>
  <mergeCells count="3">
    <mergeCell ref="B2:G2"/>
    <mergeCell ref="B3:G3"/>
    <mergeCell ref="D6:E6"/>
  </mergeCells>
  <printOptions gridLines="1"/>
  <pageMargins left="0.27559055118110237" right="0.27559055118110237" top="0.31496062992125984" bottom="0.31496062992125984" header="0.15748031496062992" footer="0.15748031496062992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DOD Mar-2015</vt:lpstr>
      <vt:lpstr>Sheet2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Finney</dc:creator>
  <cp:lastModifiedBy>skanu</cp:lastModifiedBy>
  <cp:lastPrinted>2015-07-24T14:37:15Z</cp:lastPrinted>
  <dcterms:created xsi:type="dcterms:W3CDTF">2015-07-24T13:43:37Z</dcterms:created>
  <dcterms:modified xsi:type="dcterms:W3CDTF">2015-07-28T13:12:29Z</dcterms:modified>
</cp:coreProperties>
</file>